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798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'BSheet'!$A$1:$F$72</definedName>
    <definedName name="_xlnm.Print_Area" localSheetId="3">'CF'!$A$1:$F$68</definedName>
    <definedName name="_xlnm.Print_Area" localSheetId="2">'Equity'!$A$1:$P$56</definedName>
    <definedName name="_xlnm.Print_Area" localSheetId="0">'Income'!$A$1:$F$58</definedName>
  </definedNames>
  <calcPr fullCalcOnLoad="1"/>
</workbook>
</file>

<file path=xl/sharedStrings.xml><?xml version="1.0" encoding="utf-8"?>
<sst xmlns="http://schemas.openxmlformats.org/spreadsheetml/2006/main" count="243" uniqueCount="174">
  <si>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</si>
  <si>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</si>
  <si>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</si>
  <si>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</si>
  <si>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</si>
  <si>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</si>
  <si>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</si>
  <si>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</si>
  <si>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</si>
  <si>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</si>
  <si>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</si>
  <si>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Finance costs</t>
  </si>
  <si>
    <t>Taxation</t>
  </si>
  <si>
    <t>Share capital</t>
  </si>
  <si>
    <t>Property, plant and equipment</t>
  </si>
  <si>
    <t>Goodwill</t>
  </si>
  <si>
    <t>Associated companies</t>
  </si>
  <si>
    <t>Other investments</t>
  </si>
  <si>
    <t>Inventories</t>
  </si>
  <si>
    <t>Receivables</t>
  </si>
  <si>
    <t>Tax recoverable</t>
  </si>
  <si>
    <t>Payables</t>
  </si>
  <si>
    <t>Borrowings (interest bearing)</t>
  </si>
  <si>
    <t>Provision for retirement benefits</t>
  </si>
  <si>
    <t>Advance membership fees</t>
  </si>
  <si>
    <t>Deferred taxation</t>
  </si>
  <si>
    <t>Reserves</t>
  </si>
  <si>
    <t>Share Capital</t>
  </si>
  <si>
    <t xml:space="preserve">Non Distributable </t>
  </si>
  <si>
    <t>Distributable</t>
  </si>
  <si>
    <t>Capital Reserves</t>
  </si>
  <si>
    <t>General Reserve</t>
  </si>
  <si>
    <t>Retained Earnings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</si>
  <si>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</si>
  <si>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</si>
  <si>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</si>
  <si>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</si>
  <si>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Retirement benefit paid</t>
  </si>
  <si>
    <t>Dividends received</t>
  </si>
  <si>
    <t>Interest received</t>
  </si>
  <si>
    <t>Investment in associated companies</t>
  </si>
  <si>
    <t>Income received from jointly controlled entities</t>
  </si>
  <si>
    <t>Interest paid</t>
  </si>
  <si>
    <t>Drawdown of borrowings</t>
  </si>
  <si>
    <t>Repayment of borrowings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</si>
  <si>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</si>
  <si>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</si>
  <si>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</si>
  <si>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</si>
  <si>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</si>
  <si>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Bank overdrafts</t>
  </si>
  <si>
    <t xml:space="preserve"> </t>
  </si>
  <si>
    <t xml:space="preserve">       INDIVIDUAL    QUARTER</t>
  </si>
  <si>
    <t>- 2 -</t>
  </si>
  <si>
    <t>- 1 -</t>
  </si>
  <si>
    <t>- 4 -</t>
  </si>
  <si>
    <t>PRECEDING YEAR</t>
  </si>
  <si>
    <t xml:space="preserve">Minority interest 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</si>
  <si>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</si>
  <si>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</si>
  <si>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</si>
  <si>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</si>
  <si>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</si>
  <si>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- as previously reported</t>
  </si>
  <si>
    <t>Unaudited Condensed Consolidated Income Statements</t>
  </si>
  <si>
    <t>Amount due from holding company</t>
  </si>
  <si>
    <t>Deposit, bank and cash balances</t>
  </si>
  <si>
    <t>Revaluation reserve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</si>
  <si>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</si>
  <si>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</si>
  <si>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</si>
  <si>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</si>
  <si>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</si>
  <si>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</si>
  <si>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Purchase of property, plant and equipment</t>
  </si>
  <si>
    <t>Long term receivables</t>
  </si>
  <si>
    <t>At 1 January 2005</t>
  </si>
  <si>
    <t>financial statements)</t>
  </si>
  <si>
    <t xml:space="preserve">Amount due to holding company </t>
  </si>
  <si>
    <t>attached to the interim financial statements)</t>
  </si>
  <si>
    <t xml:space="preserve">(The Unaudited Condensed Consolidated Balance Sheet should be read in conjunction with the Annual </t>
  </si>
  <si>
    <t xml:space="preserve">(The Unaudited Condensed Consolidated Statement of Changes in Equity should be read in conjunction with the Annual Financial Statements </t>
  </si>
  <si>
    <t>- 3 -</t>
  </si>
  <si>
    <t xml:space="preserve">(The Unaudited Condensed Consolidated Cash Flow Statements should be read in conjunction with the Annual </t>
  </si>
  <si>
    <t xml:space="preserve">(The Unaudited Condensed Consolidated Income Statement should be read in conjunction with the Annual Financial </t>
  </si>
  <si>
    <t>Disposal of subsidiary companies</t>
  </si>
  <si>
    <t>Attributable to:</t>
  </si>
  <si>
    <t xml:space="preserve">  equity holders of the parent:</t>
  </si>
  <si>
    <t xml:space="preserve">  - Equity holders of the parent</t>
  </si>
  <si>
    <t xml:space="preserve">  - Minority interest</t>
  </si>
  <si>
    <t xml:space="preserve">Basic EPS (sen) </t>
  </si>
  <si>
    <t>Diluted EPS (sen)</t>
  </si>
  <si>
    <t>Statements for the year ended 31 December 2005 and the accompanying explanatory notes attached to the interim</t>
  </si>
  <si>
    <t>Income tax expense</t>
  </si>
  <si>
    <t>Sub-total</t>
  </si>
  <si>
    <t>Attributable to Equity Holders of the Parent</t>
  </si>
  <si>
    <t>Minority Interests</t>
  </si>
  <si>
    <t>Total Equity</t>
  </si>
  <si>
    <t>At 1 January 2006</t>
  </si>
  <si>
    <t>At 1 January 2005 (restated)</t>
  </si>
  <si>
    <t xml:space="preserve"> for the year ended 31 December 2005 and the accompanying explanatory notes attached to the interim financial statements)</t>
  </si>
  <si>
    <t>Leasehold properties</t>
  </si>
  <si>
    <t>Investment properties</t>
  </si>
  <si>
    <t>EQUITY AND LIABILITIES</t>
  </si>
  <si>
    <t>Equity attributable to equity holders of the parent</t>
  </si>
  <si>
    <t>TOTAL EQUITY AND LIABILITIES</t>
  </si>
  <si>
    <t>TOTAL ASSETS</t>
  </si>
  <si>
    <t>ASSETS</t>
  </si>
  <si>
    <t>Non-current assets</t>
  </si>
  <si>
    <t>Current assets</t>
  </si>
  <si>
    <t>Total equity</t>
  </si>
  <si>
    <t>Non-current liabilities</t>
  </si>
  <si>
    <t>Current liabilities</t>
  </si>
  <si>
    <t xml:space="preserve">Financial Statements for the year ended 31 December 2005 and the accompanying explanatory notes </t>
  </si>
  <si>
    <t>Total liabilities</t>
  </si>
  <si>
    <t>Operating profit before working capital changes</t>
  </si>
  <si>
    <t xml:space="preserve">Net Assets Per Ordinary Share (RM)  </t>
  </si>
  <si>
    <t>Additional capital called-up of a subsidiary company</t>
  </si>
  <si>
    <t>- prior year adjustments</t>
  </si>
  <si>
    <t>Cash Flows From Operating Activities</t>
  </si>
  <si>
    <t>Cash Flows From Investing Activities</t>
  </si>
  <si>
    <t>Cash Flows From Financing Activities</t>
  </si>
  <si>
    <t>Concession assets</t>
  </si>
  <si>
    <t>Intangible asset</t>
  </si>
  <si>
    <t>Dividend for the financial year ended 31 December 2005</t>
  </si>
  <si>
    <t>Acquisition of a subsidiary company</t>
  </si>
  <si>
    <t>Debt Service Reserve Accounts</t>
  </si>
  <si>
    <t>Proceeds from disposal of property, plant and equipment</t>
  </si>
  <si>
    <t>Dividend of a subsidiary</t>
  </si>
  <si>
    <t>Dividend for the financial year ended 31 December 2004</t>
  </si>
  <si>
    <t>Tax refund</t>
  </si>
  <si>
    <t>Purchase of other investment</t>
  </si>
  <si>
    <t>Net cash generated from/(used in) operating activities</t>
  </si>
  <si>
    <t>Investment in associated company</t>
  </si>
  <si>
    <t>Net cash (used in)/generated from investing activities</t>
  </si>
  <si>
    <t>For the quarter ended 31 December 2006</t>
  </si>
  <si>
    <t>31/12/2006</t>
  </si>
  <si>
    <t>31/12/2005</t>
  </si>
  <si>
    <t>At 31 December 2006</t>
  </si>
  <si>
    <t>At 31 December 2005</t>
  </si>
  <si>
    <t>As at 31 December 2006</t>
  </si>
  <si>
    <t>Land held for property development</t>
  </si>
  <si>
    <t>Land use rights</t>
  </si>
  <si>
    <t>Property development costs</t>
  </si>
  <si>
    <t>Cash and cash equivalents at 31 December 2006</t>
  </si>
  <si>
    <t>31 Dec 2006</t>
  </si>
  <si>
    <t>31 Dec 2005</t>
  </si>
  <si>
    <t>For the year ended 31 December 2006</t>
  </si>
  <si>
    <t>Profit for the year</t>
  </si>
  <si>
    <t>Loss for the year</t>
  </si>
  <si>
    <t>Effects of adopting FRS 3</t>
  </si>
  <si>
    <t>Proceeds from disposal of associated company</t>
  </si>
  <si>
    <t>Dividend paid</t>
  </si>
  <si>
    <t>Upliftment of fixed deposits pledged</t>
  </si>
  <si>
    <t>Restated</t>
  </si>
  <si>
    <t>Revaluation surplus net of tax</t>
  </si>
  <si>
    <t xml:space="preserve">  - fair value adjustment on an earlier piecemeal acquisition</t>
  </si>
  <si>
    <t>Other income</t>
  </si>
  <si>
    <t>Other expenses</t>
  </si>
  <si>
    <t>Profit/(loss) from operations</t>
  </si>
  <si>
    <t>Share of profit of associated companies</t>
  </si>
  <si>
    <t>Share of profit of joint venture</t>
  </si>
  <si>
    <t>Profit/(loss) before tax</t>
  </si>
  <si>
    <t>Profit/(loss) for the period</t>
  </si>
  <si>
    <t xml:space="preserve">Earnings/(loss) per share attributable to </t>
  </si>
  <si>
    <t>Net profit/(loss) for the year</t>
  </si>
  <si>
    <t>Net cash generated from financing activities</t>
  </si>
  <si>
    <t>Net increase in cash and cash equivalents</t>
  </si>
  <si>
    <t>Dilution of interest in subsidiary company</t>
  </si>
  <si>
    <t>27/02/2007</t>
  </si>
  <si>
    <t>Income Statement KPS-4th Quarter 2006:Income (Revised 27022007)</t>
  </si>
  <si>
    <t>Income Statement KPS-4th Quarter 2006:BSheet (Revised 27022007)</t>
  </si>
  <si>
    <t>Income Statement KPS-4th Quarter 2006:Equity(Revised 27022007)</t>
  </si>
  <si>
    <t>Income Statement KPS-4th Quarter 2006:CF (Revised 27022007)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</si>
</sst>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  <numFmt numFmtId="172" formatCode="dd\-mmm\-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6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43" fontId="0" fillId="0" borderId="2" xfId="15" applyBorder="1" applyAlignment="1">
      <alignment/>
    </xf>
    <xf numFmtId="170" fontId="1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2" xfId="0" applyBorder="1" applyAlignment="1">
      <alignment/>
    </xf>
    <xf numFmtId="172" fontId="1" fillId="0" borderId="0" xfId="0" applyNumberFormat="1" applyFont="1" applyAlignment="1">
      <alignment/>
    </xf>
    <xf numFmtId="43" fontId="0" fillId="0" borderId="0" xfId="15" applyBorder="1" applyAlignment="1">
      <alignment/>
    </xf>
    <xf numFmtId="165" fontId="0" fillId="0" borderId="1" xfId="15" applyNumberFormat="1" applyBorder="1" applyAlignment="1">
      <alignment/>
    </xf>
    <xf numFmtId="170" fontId="0" fillId="0" borderId="0" xfId="0" applyNumberFormat="1" applyFill="1" applyAlignment="1">
      <alignment/>
    </xf>
    <xf numFmtId="170" fontId="0" fillId="0" borderId="2" xfId="0" applyNumberFormat="1" applyFill="1" applyBorder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3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7.7109375" style="0" customWidth="1"/>
    <col min="4" max="4" width="1.7109375" style="0" customWidth="1"/>
    <col min="5" max="5" width="13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64</v>
      </c>
      <c r="B4" s="1"/>
      <c r="C4" s="1"/>
      <c r="D4" s="1"/>
      <c r="E4" s="1"/>
      <c r="F4" s="1"/>
    </row>
    <row r="5" spans="1:6" ht="15.75">
      <c r="A5" s="11" t="s">
        <v>135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52</v>
      </c>
      <c r="C7" s="2"/>
      <c r="D7" s="2"/>
      <c r="E7" s="2" t="s">
        <v>70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56</v>
      </c>
      <c r="D9" s="2"/>
      <c r="E9" s="3" t="s">
        <v>2</v>
      </c>
      <c r="F9" s="3" t="s">
        <v>56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3" t="s">
        <v>136</v>
      </c>
      <c r="C12" s="3" t="s">
        <v>137</v>
      </c>
      <c r="D12" s="2"/>
      <c r="E12" s="3" t="s">
        <v>136</v>
      </c>
      <c r="F12" s="3" t="s">
        <v>137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71570</v>
      </c>
      <c r="C15" s="9">
        <v>148276</v>
      </c>
      <c r="D15" s="4"/>
      <c r="E15" s="4">
        <v>351268</v>
      </c>
      <c r="F15" s="9">
        <v>308887</v>
      </c>
    </row>
    <row r="16" spans="2:6" ht="12.75">
      <c r="B16" s="4"/>
      <c r="C16" s="10"/>
      <c r="D16" s="4"/>
      <c r="E16" s="4"/>
      <c r="F16" s="4"/>
    </row>
    <row r="17" spans="1:6" ht="12.75">
      <c r="A17" t="s">
        <v>72</v>
      </c>
      <c r="B17" s="7">
        <v>-42782</v>
      </c>
      <c r="C17" s="45">
        <v>-146363</v>
      </c>
      <c r="D17" s="4"/>
      <c r="E17" s="7">
        <v>-236712</v>
      </c>
      <c r="F17" s="7">
        <v>-241828</v>
      </c>
    </row>
    <row r="18" spans="1:6" ht="19.5" customHeight="1">
      <c r="A18" t="s">
        <v>73</v>
      </c>
      <c r="B18" s="4">
        <f>SUM(B15:B17)</f>
        <v>28788</v>
      </c>
      <c r="C18" s="4">
        <f>SUM(C15:C17)</f>
        <v>1913</v>
      </c>
      <c r="D18" s="4"/>
      <c r="E18" s="4">
        <f>SUM(E15:E17)</f>
        <v>114556</v>
      </c>
      <c r="F18" s="4">
        <f>SUM(F15:F17)</f>
        <v>67059</v>
      </c>
    </row>
    <row r="19" spans="2:6" ht="12.75">
      <c r="B19" s="4"/>
      <c r="C19" s="10"/>
      <c r="D19" s="4"/>
      <c r="E19" s="4"/>
      <c r="F19" s="4"/>
    </row>
    <row r="20" spans="1:6" ht="12.75">
      <c r="A20" t="s">
        <v>157</v>
      </c>
      <c r="B20" s="4">
        <v>26493</v>
      </c>
      <c r="C20" s="9">
        <v>7898</v>
      </c>
      <c r="D20" s="4"/>
      <c r="E20" s="4">
        <v>56766</v>
      </c>
      <c r="F20" s="9">
        <v>28414</v>
      </c>
    </row>
    <row r="21" spans="1:6" ht="12.75">
      <c r="A21" t="s">
        <v>51</v>
      </c>
      <c r="B21" s="4"/>
      <c r="C21" s="10"/>
      <c r="D21" s="4"/>
      <c r="E21" s="4"/>
      <c r="F21" s="4"/>
    </row>
    <row r="22" spans="1:6" ht="12.75">
      <c r="A22" t="s">
        <v>158</v>
      </c>
      <c r="B22" s="7">
        <f>-31021+84</f>
        <v>-30937</v>
      </c>
      <c r="C22" s="32">
        <v>-168515</v>
      </c>
      <c r="D22" s="4"/>
      <c r="E22" s="7">
        <v>-103603</v>
      </c>
      <c r="F22" s="32">
        <v>-232802</v>
      </c>
    </row>
    <row r="23" spans="1:6" ht="19.5" customHeight="1">
      <c r="A23" t="s">
        <v>159</v>
      </c>
      <c r="B23" s="4">
        <f>SUM(B18:B22)</f>
        <v>24344</v>
      </c>
      <c r="C23" s="4">
        <f>SUM(C18:C22)</f>
        <v>-158704</v>
      </c>
      <c r="D23" s="4"/>
      <c r="E23" s="4">
        <f>SUM(E18:E22)</f>
        <v>67719</v>
      </c>
      <c r="F23" s="4">
        <f>SUM(F18:F22)</f>
        <v>-137329</v>
      </c>
    </row>
    <row r="24" spans="2:6" ht="12.75">
      <c r="B24" s="4"/>
      <c r="C24" s="4"/>
      <c r="D24" s="4"/>
      <c r="E24" s="4"/>
      <c r="F24" s="4"/>
    </row>
    <row r="25" spans="1:6" ht="12.75">
      <c r="A25" t="s">
        <v>11</v>
      </c>
      <c r="B25" s="4">
        <v>-24233</v>
      </c>
      <c r="C25" s="9">
        <v>-15905</v>
      </c>
      <c r="D25" s="4"/>
      <c r="E25" s="4">
        <v>-79583</v>
      </c>
      <c r="F25" s="9">
        <v>-37719</v>
      </c>
    </row>
    <row r="26" spans="2:6" ht="12.75">
      <c r="B26" s="4"/>
      <c r="C26" s="4"/>
      <c r="D26" s="4"/>
      <c r="E26" s="4"/>
      <c r="F26" s="4"/>
    </row>
    <row r="27" spans="1:6" ht="12.75">
      <c r="A27" t="s">
        <v>160</v>
      </c>
      <c r="B27" s="4">
        <v>985</v>
      </c>
      <c r="C27" s="9">
        <v>11774</v>
      </c>
      <c r="D27" s="4"/>
      <c r="E27" s="4">
        <v>34468</v>
      </c>
      <c r="F27" s="9">
        <v>42246</v>
      </c>
    </row>
    <row r="28" spans="2:6" ht="12.75">
      <c r="B28" s="4"/>
      <c r="C28" s="4"/>
      <c r="D28" s="4"/>
      <c r="E28" s="4"/>
      <c r="F28" s="4"/>
    </row>
    <row r="29" spans="1:6" ht="12.75">
      <c r="A29" t="s">
        <v>161</v>
      </c>
      <c r="B29" s="7">
        <v>-1548</v>
      </c>
      <c r="C29" s="32">
        <v>0</v>
      </c>
      <c r="D29" s="4"/>
      <c r="E29" s="7">
        <f>9000-1548</f>
        <v>7452</v>
      </c>
      <c r="F29" s="32">
        <v>9000</v>
      </c>
    </row>
    <row r="30" spans="1:6" ht="19.5" customHeight="1">
      <c r="A30" t="s">
        <v>162</v>
      </c>
      <c r="B30" s="4">
        <f>SUM(B23:B29)</f>
        <v>-452</v>
      </c>
      <c r="C30" s="4">
        <f>SUM(C23:C29)</f>
        <v>-162835</v>
      </c>
      <c r="D30" s="4"/>
      <c r="E30" s="4">
        <f>SUM(E23:E29)</f>
        <v>30056</v>
      </c>
      <c r="F30" s="4">
        <f>SUM(F23:F29)</f>
        <v>-123802</v>
      </c>
    </row>
    <row r="31" spans="2:6" ht="12.75">
      <c r="B31" s="4"/>
      <c r="C31" s="4"/>
      <c r="D31" s="4"/>
      <c r="E31" s="4"/>
      <c r="F31" s="4"/>
    </row>
    <row r="32" spans="1:6" ht="12.75">
      <c r="A32" t="s">
        <v>93</v>
      </c>
      <c r="B32" s="7">
        <f>-7027+105</f>
        <v>-6922</v>
      </c>
      <c r="C32" s="32">
        <v>304</v>
      </c>
      <c r="D32" s="4"/>
      <c r="E32" s="7">
        <f>-12289+105</f>
        <v>-12184</v>
      </c>
      <c r="F32" s="32">
        <v>627</v>
      </c>
    </row>
    <row r="33" spans="1:6" ht="19.5" customHeight="1" thickBot="1">
      <c r="A33" t="s">
        <v>163</v>
      </c>
      <c r="B33" s="54">
        <f>SUM(B30:B32)</f>
        <v>-7374</v>
      </c>
      <c r="C33" s="54">
        <f>SUM(C30:C32)</f>
        <v>-162531</v>
      </c>
      <c r="D33" s="4"/>
      <c r="E33" s="54">
        <f>SUM(E30:E32)</f>
        <v>17872</v>
      </c>
      <c r="F33" s="54">
        <f>SUM(F30:F32)</f>
        <v>-123175</v>
      </c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1:6" ht="12.75">
      <c r="A36" t="s">
        <v>86</v>
      </c>
      <c r="B36" s="4"/>
      <c r="C36" s="4"/>
      <c r="D36" s="4"/>
      <c r="E36" s="4"/>
      <c r="F36" s="4"/>
    </row>
    <row r="37" spans="1:6" ht="12.75">
      <c r="A37" t="s">
        <v>88</v>
      </c>
      <c r="B37" s="4">
        <v>-8102</v>
      </c>
      <c r="C37" s="4">
        <v>-85471</v>
      </c>
      <c r="D37" s="4"/>
      <c r="E37" s="4">
        <v>17806</v>
      </c>
      <c r="F37" s="4">
        <v>-48761</v>
      </c>
    </row>
    <row r="38" spans="1:6" ht="12.75">
      <c r="A38" t="s">
        <v>89</v>
      </c>
      <c r="B38" s="7">
        <f>B33-B37</f>
        <v>728</v>
      </c>
      <c r="C38" s="32">
        <v>-77060</v>
      </c>
      <c r="D38" s="4">
        <v>3.7</v>
      </c>
      <c r="E38" s="7">
        <v>66</v>
      </c>
      <c r="F38" s="32">
        <v>-74414</v>
      </c>
    </row>
    <row r="39" spans="1:6" ht="19.5" customHeight="1" thickBot="1">
      <c r="A39" t="s">
        <v>51</v>
      </c>
      <c r="B39" s="8">
        <f>SUM(B37:B38)</f>
        <v>-7374</v>
      </c>
      <c r="C39" s="8">
        <f>SUM(C37:C38)</f>
        <v>-162531</v>
      </c>
      <c r="D39" s="4"/>
      <c r="E39" s="8">
        <f>SUM(E37:E38)</f>
        <v>17872</v>
      </c>
      <c r="F39" s="8">
        <f>SUM(F37:F38)</f>
        <v>-123175</v>
      </c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1:6" ht="12.75">
      <c r="A42" t="s">
        <v>164</v>
      </c>
      <c r="B42" s="4"/>
      <c r="C42" s="4"/>
      <c r="D42" s="4"/>
      <c r="E42" s="4"/>
      <c r="F42" s="4"/>
    </row>
    <row r="43" spans="1:6" ht="12.75">
      <c r="A43" t="s">
        <v>87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1:6" ht="12.75">
      <c r="A45" t="s">
        <v>90</v>
      </c>
      <c r="B45" s="44">
        <f>B37/431404*100</f>
        <v>-1.8780539818824118</v>
      </c>
      <c r="C45" s="44">
        <f>C37/431404*100</f>
        <v>-19.812287322324316</v>
      </c>
      <c r="D45" s="44">
        <v>3.7</v>
      </c>
      <c r="E45" s="44">
        <f>E37/431404*100</f>
        <v>4.127453616563592</v>
      </c>
      <c r="F45" s="44">
        <f>F37/431404*100</f>
        <v>-11.302862282222696</v>
      </c>
    </row>
    <row r="46" spans="2:6" ht="12.75">
      <c r="B46" s="4"/>
      <c r="C46" s="4"/>
      <c r="D46" s="4"/>
      <c r="E46" s="4"/>
      <c r="F46" s="4"/>
    </row>
    <row r="47" spans="1:6" ht="12.75">
      <c r="A47" t="s">
        <v>91</v>
      </c>
      <c r="B47" s="9">
        <v>0</v>
      </c>
      <c r="C47" s="9">
        <v>0</v>
      </c>
      <c r="D47" s="10"/>
      <c r="E47" s="9">
        <v>0</v>
      </c>
      <c r="F47" s="9">
        <v>0</v>
      </c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1:6" ht="12.75">
      <c r="A51" t="s">
        <v>84</v>
      </c>
      <c r="B51" s="4"/>
      <c r="C51" s="4"/>
      <c r="D51" s="4"/>
      <c r="E51" s="4"/>
      <c r="F51" s="4"/>
    </row>
    <row r="52" spans="1:6" ht="12.75">
      <c r="A52" t="s">
        <v>92</v>
      </c>
      <c r="B52" s="4"/>
      <c r="C52" s="4"/>
      <c r="D52" s="4"/>
      <c r="E52" s="4"/>
      <c r="F52" s="4"/>
    </row>
    <row r="53" spans="1:6" ht="12.75">
      <c r="A53" t="s">
        <v>77</v>
      </c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1:6" ht="12.75">
      <c r="A55" s="38" t="s">
        <v>51</v>
      </c>
      <c r="B55" s="4"/>
      <c r="C55" s="4"/>
      <c r="D55" s="4"/>
      <c r="E55" s="4"/>
      <c r="F55" s="4"/>
    </row>
    <row r="56" spans="2:6" ht="12.75">
      <c r="B56" s="4"/>
      <c r="C56" s="35" t="s">
        <v>54</v>
      </c>
      <c r="D56" s="4"/>
      <c r="E56" s="4"/>
      <c r="F56" s="4"/>
    </row>
    <row r="57" spans="1:6" ht="12.75">
      <c r="A57" s="37" t="s">
        <v>170</v>
      </c>
      <c r="B57" s="4"/>
      <c r="C57" s="4"/>
      <c r="D57" s="4"/>
      <c r="E57" s="4"/>
      <c r="F57" s="4"/>
    </row>
    <row r="58" spans="1:6" ht="12.75">
      <c r="A58" s="39" t="s">
        <v>169</v>
      </c>
      <c r="B58" s="4"/>
      <c r="C58" s="4"/>
      <c r="D58" s="4"/>
      <c r="E58" s="4"/>
      <c r="F58" s="4"/>
    </row>
    <row r="59" spans="1:6" ht="12.75">
      <c r="A59" s="37" t="s">
        <v>51</v>
      </c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</sheetData>
  <printOptions/>
  <pageMargins left="1" right="0.5" top="0.75" bottom="0.2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workbookViewId="0" topLeftCell="A1">
      <selection activeCell="A73" sqref="A73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" customHeight="1">
      <c r="A1" s="11" t="s">
        <v>0</v>
      </c>
      <c r="B1" s="11"/>
      <c r="C1" s="11"/>
    </row>
    <row r="2" spans="1:3" ht="15" customHeight="1">
      <c r="A2" s="11" t="s">
        <v>1</v>
      </c>
      <c r="B2" s="11"/>
      <c r="C2" s="11"/>
    </row>
    <row r="3" spans="1:3" ht="4.5" customHeight="1">
      <c r="A3" s="11"/>
      <c r="B3" s="11"/>
      <c r="C3" s="11"/>
    </row>
    <row r="4" spans="1:3" ht="15" customHeight="1">
      <c r="A4" s="11" t="s">
        <v>71</v>
      </c>
      <c r="B4" s="11"/>
      <c r="C4" s="11"/>
    </row>
    <row r="5" spans="1:3" ht="15" customHeight="1">
      <c r="A5" s="11" t="s">
        <v>140</v>
      </c>
      <c r="B5" s="11"/>
      <c r="C5" s="11"/>
    </row>
    <row r="6" spans="1:6" ht="12.75" customHeight="1">
      <c r="A6" s="11"/>
      <c r="B6" s="11"/>
      <c r="C6" s="11"/>
      <c r="F6" s="12" t="s">
        <v>154</v>
      </c>
    </row>
    <row r="7" spans="4:6" ht="12.75" customHeight="1">
      <c r="D7" s="52">
        <v>39082</v>
      </c>
      <c r="F7" s="52">
        <v>38717</v>
      </c>
    </row>
    <row r="8" spans="4:6" ht="12.75">
      <c r="D8" s="12" t="s">
        <v>4</v>
      </c>
      <c r="E8" s="12"/>
      <c r="F8" s="12" t="s">
        <v>4</v>
      </c>
    </row>
    <row r="9" spans="1:6" ht="12.75" customHeight="1">
      <c r="A9" s="1" t="s">
        <v>107</v>
      </c>
      <c r="D9" s="12"/>
      <c r="E9" s="12"/>
      <c r="F9" s="12"/>
    </row>
    <row r="10" spans="1:6" ht="12.75" customHeight="1">
      <c r="A10" s="1" t="s">
        <v>108</v>
      </c>
      <c r="B10" s="1"/>
      <c r="C10" s="1"/>
      <c r="D10" s="12"/>
      <c r="E10" s="12"/>
      <c r="F10" s="12"/>
    </row>
    <row r="11" spans="1:6" ht="12.75" customHeight="1">
      <c r="A11" s="13" t="s">
        <v>14</v>
      </c>
      <c r="B11" s="13"/>
      <c r="C11" s="13"/>
      <c r="D11" s="14">
        <v>138995</v>
      </c>
      <c r="F11" s="55">
        <v>135978</v>
      </c>
    </row>
    <row r="12" spans="1:6" ht="12.75" customHeight="1">
      <c r="A12" s="13" t="s">
        <v>101</v>
      </c>
      <c r="B12" s="13"/>
      <c r="C12" s="13"/>
      <c r="D12" s="14">
        <v>122438</v>
      </c>
      <c r="F12" s="55">
        <v>129810</v>
      </c>
    </row>
    <row r="13" spans="1:6" ht="12.75" customHeight="1">
      <c r="A13" s="13" t="s">
        <v>102</v>
      </c>
      <c r="B13" s="13"/>
      <c r="C13" s="13"/>
      <c r="D13" s="14">
        <v>2574</v>
      </c>
      <c r="F13" s="55">
        <v>2634</v>
      </c>
    </row>
    <row r="14" spans="1:6" ht="12.75" customHeight="1">
      <c r="A14" s="13" t="s">
        <v>141</v>
      </c>
      <c r="B14" s="13"/>
      <c r="C14" s="13"/>
      <c r="D14" s="14">
        <v>359121</v>
      </c>
      <c r="F14" s="14">
        <v>409869</v>
      </c>
    </row>
    <row r="15" spans="1:6" ht="12.75" customHeight="1">
      <c r="A15" s="13" t="s">
        <v>142</v>
      </c>
      <c r="B15" s="13"/>
      <c r="C15" s="13"/>
      <c r="D15" s="14">
        <v>0</v>
      </c>
      <c r="F15" s="14">
        <v>753</v>
      </c>
    </row>
    <row r="16" spans="1:6" ht="12.75" customHeight="1">
      <c r="A16" s="13" t="s">
        <v>122</v>
      </c>
      <c r="B16" s="13"/>
      <c r="C16" s="13"/>
      <c r="D16" s="14">
        <v>97082</v>
      </c>
      <c r="F16" s="14">
        <v>0</v>
      </c>
    </row>
    <row r="17" spans="1:6" ht="12.75" customHeight="1">
      <c r="A17" s="13" t="s">
        <v>16</v>
      </c>
      <c r="B17" s="13"/>
      <c r="C17" s="13"/>
      <c r="D17" s="14">
        <v>481905</v>
      </c>
      <c r="F17" s="14">
        <v>504271</v>
      </c>
    </row>
    <row r="18" spans="1:6" ht="12.75" customHeight="1">
      <c r="A18" s="13" t="s">
        <v>17</v>
      </c>
      <c r="B18" s="13"/>
      <c r="C18" s="13"/>
      <c r="D18" s="14">
        <v>37193</v>
      </c>
      <c r="F18" s="14">
        <v>44460</v>
      </c>
    </row>
    <row r="19" spans="1:6" ht="12.75" customHeight="1">
      <c r="A19" s="13" t="s">
        <v>123</v>
      </c>
      <c r="B19" s="13"/>
      <c r="C19" s="13"/>
      <c r="D19" s="14">
        <v>369550</v>
      </c>
      <c r="F19" s="14">
        <v>0</v>
      </c>
    </row>
    <row r="20" spans="1:6" ht="12.75" customHeight="1">
      <c r="A20" s="13" t="s">
        <v>15</v>
      </c>
      <c r="B20" s="13"/>
      <c r="C20" s="13"/>
      <c r="D20" s="14">
        <v>161016</v>
      </c>
      <c r="F20" s="14">
        <v>55623</v>
      </c>
    </row>
    <row r="21" spans="1:6" ht="12.75" customHeight="1">
      <c r="A21" s="13" t="s">
        <v>65</v>
      </c>
      <c r="B21" s="13"/>
      <c r="C21" s="13"/>
      <c r="D21" s="14">
        <v>9500</v>
      </c>
      <c r="F21" s="14">
        <v>9500</v>
      </c>
    </row>
    <row r="22" spans="1:6" ht="12.75" customHeight="1">
      <c r="A22" s="13" t="s">
        <v>75</v>
      </c>
      <c r="B22" s="13"/>
      <c r="C22" s="13"/>
      <c r="D22" s="14">
        <v>109025</v>
      </c>
      <c r="F22" s="14">
        <v>66478</v>
      </c>
    </row>
    <row r="23" spans="1:6" ht="15" customHeight="1">
      <c r="A23" s="13"/>
      <c r="B23" s="13"/>
      <c r="C23" s="13"/>
      <c r="D23" s="15">
        <f>SUM(D11:D22)</f>
        <v>1888399</v>
      </c>
      <c r="F23" s="15">
        <f>SUM(F11:F22)</f>
        <v>1359376</v>
      </c>
    </row>
    <row r="24" spans="1:6" ht="9.75" customHeight="1">
      <c r="A24" s="13"/>
      <c r="B24" s="13"/>
      <c r="C24" s="13"/>
      <c r="D24" s="17"/>
      <c r="F24" s="17"/>
    </row>
    <row r="25" spans="1:6" ht="12.75" customHeight="1">
      <c r="A25" s="1" t="s">
        <v>109</v>
      </c>
      <c r="B25" s="1"/>
      <c r="C25" s="1"/>
      <c r="F25" s="14"/>
    </row>
    <row r="26" spans="1:6" ht="12.75" customHeight="1">
      <c r="A26" s="13" t="s">
        <v>18</v>
      </c>
      <c r="B26" s="13"/>
      <c r="C26" s="13"/>
      <c r="D26" s="14">
        <v>79366</v>
      </c>
      <c r="F26" s="14">
        <v>55414</v>
      </c>
    </row>
    <row r="27" spans="1:6" ht="12.75" customHeight="1">
      <c r="A27" s="13" t="s">
        <v>143</v>
      </c>
      <c r="B27" s="13"/>
      <c r="C27" s="13"/>
      <c r="D27" s="14">
        <v>389952</v>
      </c>
      <c r="F27" s="14">
        <v>490049</v>
      </c>
    </row>
    <row r="28" spans="1:6" ht="12.75" customHeight="1">
      <c r="A28" s="13" t="s">
        <v>19</v>
      </c>
      <c r="B28" s="13"/>
      <c r="C28" s="14" t="s">
        <v>51</v>
      </c>
      <c r="D28" s="14">
        <f>560854+2</f>
        <v>560856</v>
      </c>
      <c r="F28" s="14">
        <v>247444</v>
      </c>
    </row>
    <row r="29" spans="1:6" ht="12.75" customHeight="1">
      <c r="A29" s="13" t="s">
        <v>20</v>
      </c>
      <c r="B29" s="13"/>
      <c r="C29" s="13"/>
      <c r="D29" s="14">
        <v>12603</v>
      </c>
      <c r="F29" s="14">
        <v>6550</v>
      </c>
    </row>
    <row r="30" spans="1:7" ht="12.75" customHeight="1">
      <c r="A30" s="13" t="s">
        <v>66</v>
      </c>
      <c r="B30" s="13"/>
      <c r="C30" s="13"/>
      <c r="D30" s="14">
        <v>271318</v>
      </c>
      <c r="F30" s="14">
        <v>34841</v>
      </c>
      <c r="G30" s="14"/>
    </row>
    <row r="31" spans="1:6" ht="15" customHeight="1">
      <c r="A31" s="13"/>
      <c r="B31" s="13"/>
      <c r="C31" s="13"/>
      <c r="D31" s="15">
        <f>SUM(D26:D30)</f>
        <v>1314095</v>
      </c>
      <c r="F31" s="15">
        <f>SUM(F26:F30)</f>
        <v>834298</v>
      </c>
    </row>
    <row r="32" spans="1:6" ht="9.75" customHeight="1">
      <c r="A32" s="13"/>
      <c r="B32" s="13"/>
      <c r="C32" s="13"/>
      <c r="D32" s="17"/>
      <c r="F32" s="17"/>
    </row>
    <row r="33" spans="1:6" ht="15" customHeight="1" thickBot="1">
      <c r="A33" s="1" t="s">
        <v>106</v>
      </c>
      <c r="B33" s="13"/>
      <c r="C33" s="13"/>
      <c r="D33" s="18">
        <f>D23+D31</f>
        <v>3202494</v>
      </c>
      <c r="F33" s="18">
        <f>F23+F31</f>
        <v>2193674</v>
      </c>
    </row>
    <row r="34" spans="1:6" ht="9.75" customHeight="1" thickTop="1">
      <c r="A34" s="13"/>
      <c r="B34" s="13"/>
      <c r="C34" s="13"/>
      <c r="D34" s="17"/>
      <c r="F34" s="17"/>
    </row>
    <row r="35" spans="1:6" ht="15" customHeight="1">
      <c r="A35" s="1" t="s">
        <v>103</v>
      </c>
      <c r="B35" s="13"/>
      <c r="C35" s="13"/>
      <c r="D35" s="17"/>
      <c r="F35" s="17"/>
    </row>
    <row r="36" spans="1:6" ht="12.75" customHeight="1">
      <c r="A36" s="1" t="s">
        <v>104</v>
      </c>
      <c r="B36" s="1"/>
      <c r="C36" s="1"/>
      <c r="F36" s="14"/>
    </row>
    <row r="37" spans="1:6" ht="12.75" customHeight="1">
      <c r="A37" t="s">
        <v>13</v>
      </c>
      <c r="D37" s="14">
        <v>431404</v>
      </c>
      <c r="F37" s="14">
        <v>431404</v>
      </c>
    </row>
    <row r="38" spans="1:6" ht="12.75" customHeight="1">
      <c r="A38" t="s">
        <v>26</v>
      </c>
      <c r="D38" s="16">
        <f>Equity!D31+Equity!F31+Equity!H31+Equity!J31</f>
        <v>406648</v>
      </c>
      <c r="F38" s="16">
        <f>Equity!D48+Equity!F48+Equity!H48+Equity!J48</f>
        <v>284150</v>
      </c>
    </row>
    <row r="39" spans="1:6" ht="15" customHeight="1">
      <c r="A39" s="1" t="s">
        <v>51</v>
      </c>
      <c r="B39" s="1"/>
      <c r="C39" s="1"/>
      <c r="D39" s="17">
        <f>SUM(D37:D38)</f>
        <v>838052</v>
      </c>
      <c r="F39" s="17">
        <f>SUM(F37:F38)</f>
        <v>715554</v>
      </c>
    </row>
    <row r="40" spans="1:6" ht="12.75" customHeight="1">
      <c r="A40" s="13" t="s">
        <v>57</v>
      </c>
      <c r="B40" s="1"/>
      <c r="C40" s="1"/>
      <c r="D40" s="14">
        <f>Equity!N31</f>
        <v>110486</v>
      </c>
      <c r="F40" s="14">
        <f>Equity!N48</f>
        <v>123176</v>
      </c>
    </row>
    <row r="41" spans="1:6" ht="15" customHeight="1">
      <c r="A41" s="1" t="s">
        <v>110</v>
      </c>
      <c r="D41" s="15">
        <f>SUM(D39:D40)</f>
        <v>948538</v>
      </c>
      <c r="F41" s="15">
        <f>SUM(F39:F40)</f>
        <v>838730</v>
      </c>
    </row>
    <row r="42" spans="1:6" ht="9.75" customHeight="1">
      <c r="A42" s="13"/>
      <c r="B42" s="13"/>
      <c r="C42" s="13"/>
      <c r="D42" s="17"/>
      <c r="F42" s="17"/>
    </row>
    <row r="43" spans="1:6" ht="12.75" customHeight="1">
      <c r="A43" s="1" t="s">
        <v>111</v>
      </c>
      <c r="B43" s="1"/>
      <c r="C43" s="1"/>
      <c r="F43" s="14"/>
    </row>
    <row r="44" spans="1:6" ht="12.75" customHeight="1">
      <c r="A44" t="s">
        <v>22</v>
      </c>
      <c r="D44" s="14">
        <v>1245028</v>
      </c>
      <c r="F44" s="14">
        <v>294341</v>
      </c>
    </row>
    <row r="45" spans="1:6" ht="12.75" customHeight="1">
      <c r="A45" t="s">
        <v>60</v>
      </c>
      <c r="D45" s="14">
        <v>33640</v>
      </c>
      <c r="F45" s="14">
        <v>71858</v>
      </c>
    </row>
    <row r="46" spans="1:6" ht="12.75" customHeight="1">
      <c r="A46" t="s">
        <v>78</v>
      </c>
      <c r="D46" s="14">
        <v>8777</v>
      </c>
      <c r="F46" s="14">
        <v>8777</v>
      </c>
    </row>
    <row r="47" spans="1:6" ht="12.75" customHeight="1">
      <c r="A47" t="s">
        <v>23</v>
      </c>
      <c r="D47" s="4">
        <v>0</v>
      </c>
      <c r="F47" s="14">
        <v>5252</v>
      </c>
    </row>
    <row r="48" spans="1:6" ht="12.75" customHeight="1">
      <c r="A48" t="s">
        <v>24</v>
      </c>
      <c r="D48" s="14">
        <v>9781</v>
      </c>
      <c r="F48" s="14">
        <v>13467</v>
      </c>
    </row>
    <row r="49" spans="1:6" ht="12.75" customHeight="1">
      <c r="A49" t="s">
        <v>25</v>
      </c>
      <c r="D49" s="16">
        <v>156702</v>
      </c>
      <c r="F49" s="56">
        <v>43997</v>
      </c>
    </row>
    <row r="50" spans="4:6" ht="15" customHeight="1">
      <c r="D50" s="15">
        <f>SUM(D44:D49)</f>
        <v>1453928</v>
      </c>
      <c r="F50" s="15">
        <f>SUM(F44:F49)</f>
        <v>437692</v>
      </c>
    </row>
    <row r="51" spans="4:6" ht="9.75" customHeight="1">
      <c r="D51" s="17"/>
      <c r="F51" s="17"/>
    </row>
    <row r="52" spans="1:6" ht="12.75" customHeight="1">
      <c r="A52" s="1" t="s">
        <v>112</v>
      </c>
      <c r="B52" s="1"/>
      <c r="C52" s="1"/>
      <c r="F52" s="14"/>
    </row>
    <row r="53" spans="1:6" ht="12.75" customHeight="1">
      <c r="A53" t="s">
        <v>21</v>
      </c>
      <c r="C53" s="14" t="s">
        <v>51</v>
      </c>
      <c r="D53" s="14">
        <f>660736</f>
        <v>660736</v>
      </c>
      <c r="F53" s="14">
        <v>714858</v>
      </c>
    </row>
    <row r="54" spans="1:6" ht="12.75" customHeight="1">
      <c r="A54" t="s">
        <v>22</v>
      </c>
      <c r="D54" s="14"/>
      <c r="F54" s="14" t="s">
        <v>51</v>
      </c>
    </row>
    <row r="55" spans="1:7" ht="12.75" customHeight="1">
      <c r="A55" t="s">
        <v>68</v>
      </c>
      <c r="D55" s="14">
        <v>54982</v>
      </c>
      <c r="F55" s="14">
        <v>76693</v>
      </c>
      <c r="G55" s="14"/>
    </row>
    <row r="56" spans="1:6" ht="12.75" customHeight="1">
      <c r="A56" t="s">
        <v>69</v>
      </c>
      <c r="D56" s="14">
        <v>78388</v>
      </c>
      <c r="F56" s="14">
        <v>111228</v>
      </c>
    </row>
    <row r="57" spans="1:6" ht="12.75" customHeight="1">
      <c r="A57" t="s">
        <v>12</v>
      </c>
      <c r="D57" s="14">
        <v>5922</v>
      </c>
      <c r="F57" s="14">
        <v>14473</v>
      </c>
    </row>
    <row r="58" spans="4:6" ht="15" customHeight="1">
      <c r="D58" s="15">
        <f>SUM(D53:D57)</f>
        <v>800028</v>
      </c>
      <c r="F58" s="15">
        <f>SUM(F53:F57)</f>
        <v>917252</v>
      </c>
    </row>
    <row r="59" ht="9.75" customHeight="1">
      <c r="F59" s="14"/>
    </row>
    <row r="60" spans="1:6" ht="12.75">
      <c r="A60" s="1" t="s">
        <v>114</v>
      </c>
      <c r="B60" s="1"/>
      <c r="C60" s="1"/>
      <c r="D60" s="7">
        <f>D50+D58</f>
        <v>2253956</v>
      </c>
      <c r="F60" s="7">
        <f>F50+F58</f>
        <v>1354944</v>
      </c>
    </row>
    <row r="61" spans="4:6" ht="9.75" customHeight="1">
      <c r="D61" s="17"/>
      <c r="F61" s="17"/>
    </row>
    <row r="62" spans="1:6" ht="13.5" thickBot="1">
      <c r="A62" s="1" t="s">
        <v>105</v>
      </c>
      <c r="D62" s="18">
        <f>D41+D50+D58</f>
        <v>3202494</v>
      </c>
      <c r="F62" s="18">
        <f>F41+F50+F58</f>
        <v>2193674</v>
      </c>
    </row>
    <row r="63" ht="13.5" thickTop="1"/>
    <row r="64" spans="1:6" ht="12.75">
      <c r="A64" t="s">
        <v>116</v>
      </c>
      <c r="D64" s="53">
        <f>D41/D37</f>
        <v>2.1987232385420628</v>
      </c>
      <c r="F64" s="53">
        <f>F41/F37</f>
        <v>1.9441868874651138</v>
      </c>
    </row>
    <row r="65" spans="4:6" ht="12.75">
      <c r="D65" s="17"/>
      <c r="F65" s="17"/>
    </row>
    <row r="66" spans="1:6" ht="12.75">
      <c r="A66" t="s">
        <v>80</v>
      </c>
      <c r="B66" s="4"/>
      <c r="C66" s="4"/>
      <c r="D66" s="4"/>
      <c r="E66" s="4"/>
      <c r="F66" s="4"/>
    </row>
    <row r="67" spans="1:6" ht="12.75">
      <c r="A67" t="s">
        <v>113</v>
      </c>
      <c r="B67" s="4"/>
      <c r="C67" s="4"/>
      <c r="D67" s="4"/>
      <c r="E67" s="4"/>
      <c r="F67" s="4"/>
    </row>
    <row r="68" spans="1:6" ht="12.75">
      <c r="A68" t="s">
        <v>79</v>
      </c>
      <c r="B68" s="4"/>
      <c r="C68" s="4"/>
      <c r="D68" s="4"/>
      <c r="E68" s="4"/>
      <c r="F68" s="4"/>
    </row>
    <row r="69" spans="4:6" ht="12.75">
      <c r="D69" s="17"/>
      <c r="F69" s="17"/>
    </row>
    <row r="70" spans="2:6" ht="12.75">
      <c r="B70" s="49" t="s">
        <v>53</v>
      </c>
      <c r="C70" s="40" t="s">
        <v>51</v>
      </c>
      <c r="F70" s="14"/>
    </row>
    <row r="71" spans="1:6" ht="12.75">
      <c r="A71" s="37" t="s">
        <v>171</v>
      </c>
      <c r="F71" s="14"/>
    </row>
    <row r="72" spans="1:6" ht="12.75">
      <c r="A72" s="39" t="s">
        <v>169</v>
      </c>
      <c r="F72" s="14"/>
    </row>
    <row r="73" spans="1:6" ht="12.75">
      <c r="A73" s="37" t="s">
        <v>51</v>
      </c>
      <c r="F73" s="14"/>
    </row>
    <row r="74" ht="12.75">
      <c r="F74" s="14"/>
    </row>
    <row r="75" ht="12.75">
      <c r="F75" s="14"/>
    </row>
    <row r="76" spans="4:6" ht="12.75">
      <c r="D76" s="14">
        <f>D33-D62</f>
        <v>0</v>
      </c>
      <c r="F76" s="14">
        <f>F33-F62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88" r:id="rId1"/>
  <ignoredErrors>
    <ignoredError sqref="D40 F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6"/>
  <sheetViews>
    <sheetView workbookViewId="0" topLeftCell="C25">
      <selection activeCell="Q32" sqref="Q32"/>
    </sheetView>
  </sheetViews>
  <sheetFormatPr defaultColWidth="9.140625" defaultRowHeight="12.75"/>
  <cols>
    <col min="1" max="1" width="49.14062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58</v>
      </c>
    </row>
    <row r="5" ht="15.75">
      <c r="A5" s="11" t="s">
        <v>147</v>
      </c>
    </row>
    <row r="6" spans="1:16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51"/>
      <c r="C8" s="51"/>
      <c r="D8" s="51"/>
      <c r="E8" s="20" t="s">
        <v>95</v>
      </c>
      <c r="F8" s="51"/>
      <c r="G8" s="51"/>
      <c r="H8" s="51"/>
      <c r="I8" s="51"/>
      <c r="J8" s="51"/>
      <c r="K8" s="51"/>
      <c r="L8" s="51"/>
    </row>
    <row r="9" spans="4:12" ht="15" customHeight="1">
      <c r="D9" s="57" t="s">
        <v>28</v>
      </c>
      <c r="E9" s="57"/>
      <c r="F9" s="57"/>
      <c r="G9" s="57"/>
      <c r="H9" s="57"/>
      <c r="I9" s="19"/>
      <c r="J9" s="20" t="s">
        <v>29</v>
      </c>
      <c r="L9" s="1"/>
    </row>
    <row r="10" spans="2:16" ht="25.5">
      <c r="B10" s="21" t="s">
        <v>27</v>
      </c>
      <c r="C10" s="21"/>
      <c r="D10" s="21" t="s">
        <v>30</v>
      </c>
      <c r="E10" s="21"/>
      <c r="F10" s="21" t="s">
        <v>67</v>
      </c>
      <c r="G10" s="21"/>
      <c r="H10" s="21" t="s">
        <v>31</v>
      </c>
      <c r="I10" s="21"/>
      <c r="J10" s="21" t="s">
        <v>32</v>
      </c>
      <c r="K10" s="22"/>
      <c r="L10" s="12" t="s">
        <v>94</v>
      </c>
      <c r="N10" s="21" t="s">
        <v>96</v>
      </c>
      <c r="O10" s="21"/>
      <c r="P10" s="21" t="s">
        <v>97</v>
      </c>
    </row>
    <row r="11" spans="2:16" ht="12.75">
      <c r="B11" s="12" t="s">
        <v>4</v>
      </c>
      <c r="C11" s="12"/>
      <c r="D11" s="12" t="s">
        <v>4</v>
      </c>
      <c r="E11" s="12"/>
      <c r="F11" s="12" t="s">
        <v>4</v>
      </c>
      <c r="G11" s="12"/>
      <c r="H11" s="12" t="s">
        <v>4</v>
      </c>
      <c r="I11" s="12"/>
      <c r="J11" s="12" t="s">
        <v>4</v>
      </c>
      <c r="L11" s="12" t="s">
        <v>4</v>
      </c>
      <c r="N11" s="12" t="s">
        <v>4</v>
      </c>
      <c r="P11" s="12" t="s">
        <v>4</v>
      </c>
    </row>
    <row r="12" spans="2:12" ht="12.75" customHeight="1">
      <c r="B12" s="14" t="s">
        <v>51</v>
      </c>
      <c r="D12" s="14" t="s">
        <v>51</v>
      </c>
      <c r="F12" s="46" t="s">
        <v>51</v>
      </c>
      <c r="H12" s="14" t="s">
        <v>51</v>
      </c>
      <c r="J12" s="14" t="s">
        <v>51</v>
      </c>
      <c r="L12" s="47" t="s">
        <v>51</v>
      </c>
    </row>
    <row r="13" spans="1:16" ht="12.75" customHeight="1">
      <c r="A13" t="s">
        <v>98</v>
      </c>
      <c r="B13" s="4">
        <v>431404</v>
      </c>
      <c r="C13" s="4"/>
      <c r="D13" s="4">
        <v>41336</v>
      </c>
      <c r="E13" s="4"/>
      <c r="F13" s="4">
        <v>25287</v>
      </c>
      <c r="G13" s="4"/>
      <c r="H13" s="4">
        <v>8000</v>
      </c>
      <c r="I13" s="4"/>
      <c r="J13" s="4">
        <v>209527</v>
      </c>
      <c r="K13" s="4"/>
      <c r="L13" s="33">
        <f>SUM(B13:J13)</f>
        <v>715554</v>
      </c>
      <c r="N13" s="4">
        <v>123176</v>
      </c>
      <c r="O13" s="4"/>
      <c r="P13" s="4">
        <f>SUM(L13:N13)</f>
        <v>838730</v>
      </c>
    </row>
    <row r="14" spans="2:16" ht="7.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/>
    </row>
    <row r="15" spans="1:16" ht="12.75" customHeight="1">
      <c r="A15" t="s">
        <v>150</v>
      </c>
      <c r="B15" s="4"/>
      <c r="C15" s="4"/>
      <c r="D15" s="4"/>
      <c r="E15" s="4"/>
      <c r="F15" s="4"/>
      <c r="G15" s="4"/>
      <c r="H15" s="4"/>
      <c r="I15" s="4"/>
      <c r="J15" s="4">
        <v>11933</v>
      </c>
      <c r="K15" s="4"/>
      <c r="L15" s="33">
        <f>SUM(B15:J15)</f>
        <v>11933</v>
      </c>
      <c r="N15" s="4">
        <v>0</v>
      </c>
      <c r="O15" s="4"/>
      <c r="P15" s="4">
        <f>SUM(L15:N15)</f>
        <v>11933</v>
      </c>
    </row>
    <row r="16" spans="2:16" ht="7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/>
    </row>
    <row r="17" spans="1:16" ht="12.75" customHeight="1">
      <c r="A17" t="s">
        <v>148</v>
      </c>
      <c r="B17" s="4">
        <v>0</v>
      </c>
      <c r="C17" s="4"/>
      <c r="D17" s="4">
        <v>0</v>
      </c>
      <c r="E17" s="4"/>
      <c r="F17" s="4">
        <v>0</v>
      </c>
      <c r="G17" s="4"/>
      <c r="H17" s="4">
        <v>0</v>
      </c>
      <c r="I17" s="4"/>
      <c r="J17" s="4">
        <v>17807</v>
      </c>
      <c r="K17" s="4"/>
      <c r="L17" s="4">
        <f>SUM(B17:J17)</f>
        <v>17807</v>
      </c>
      <c r="N17" s="4">
        <f>Income!E38</f>
        <v>66</v>
      </c>
      <c r="O17" s="4"/>
      <c r="P17" s="4">
        <f>SUM(L17:N17)</f>
        <v>17873</v>
      </c>
    </row>
    <row r="18" spans="2:16" ht="7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14"/>
      <c r="N18" s="4"/>
      <c r="O18" s="4"/>
      <c r="P18" s="4"/>
    </row>
    <row r="19" spans="1:16" ht="12.75" customHeight="1">
      <c r="A19" t="s">
        <v>85</v>
      </c>
      <c r="B19" s="4">
        <v>0</v>
      </c>
      <c r="C19" s="4"/>
      <c r="D19" s="4">
        <v>0</v>
      </c>
      <c r="E19" s="4"/>
      <c r="F19" s="4">
        <v>0</v>
      </c>
      <c r="G19" s="4"/>
      <c r="H19" s="4">
        <v>0</v>
      </c>
      <c r="I19" s="4"/>
      <c r="J19" s="4">
        <v>0</v>
      </c>
      <c r="K19" s="4"/>
      <c r="L19" s="4">
        <f>SUM(B19:J19)</f>
        <v>0</v>
      </c>
      <c r="N19" s="4">
        <v>-7315</v>
      </c>
      <c r="O19" s="4"/>
      <c r="P19" s="4">
        <f>SUM(L19:N19)</f>
        <v>-7315</v>
      </c>
    </row>
    <row r="20" spans="1:16" ht="7.5" customHeight="1">
      <c r="A20" t="s">
        <v>51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14"/>
      <c r="N20" s="4"/>
      <c r="O20" s="4"/>
      <c r="P20" s="4"/>
    </row>
    <row r="21" spans="1:16" ht="12.75" customHeight="1">
      <c r="A21" t="s">
        <v>168</v>
      </c>
      <c r="B21" s="4">
        <v>0</v>
      </c>
      <c r="C21" s="4">
        <v>0</v>
      </c>
      <c r="D21" s="4">
        <v>0</v>
      </c>
      <c r="E21" s="4"/>
      <c r="F21" s="4">
        <v>0</v>
      </c>
      <c r="G21" s="4"/>
      <c r="H21" s="4">
        <v>0</v>
      </c>
      <c r="I21" s="4"/>
      <c r="J21" s="4">
        <v>0</v>
      </c>
      <c r="K21" s="4"/>
      <c r="L21" s="4">
        <f>SUM(B21:J21)</f>
        <v>0</v>
      </c>
      <c r="N21" s="4">
        <v>-9583</v>
      </c>
      <c r="O21" s="4"/>
      <c r="P21" s="4">
        <f>SUM(L21:N21)</f>
        <v>-9583</v>
      </c>
    </row>
    <row r="22" spans="2:16" ht="7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6" t="s">
        <v>51</v>
      </c>
      <c r="N22" s="4"/>
      <c r="O22" s="4"/>
      <c r="P22" s="4"/>
    </row>
    <row r="23" spans="1:16" ht="12.75" customHeight="1">
      <c r="A23" t="s">
        <v>117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/>
      <c r="H23" s="4">
        <v>0</v>
      </c>
      <c r="I23" s="4"/>
      <c r="J23" s="4">
        <v>0</v>
      </c>
      <c r="K23" s="4"/>
      <c r="L23" s="4">
        <f>SUM(B23:J23)</f>
        <v>0</v>
      </c>
      <c r="N23" s="4">
        <v>4496</v>
      </c>
      <c r="O23" s="4"/>
      <c r="P23" s="4">
        <f>SUM(L23:N23)</f>
        <v>4496</v>
      </c>
    </row>
    <row r="24" spans="2:16" ht="7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N24" s="4"/>
      <c r="O24" s="4"/>
      <c r="P24" s="4"/>
    </row>
    <row r="25" spans="1:16" ht="12.75" customHeight="1">
      <c r="A25" t="s">
        <v>155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N25" s="4"/>
      <c r="O25" s="4"/>
      <c r="P25" s="4"/>
    </row>
    <row r="26" spans="1:16" ht="12.75" customHeight="1">
      <c r="A26" t="s">
        <v>156</v>
      </c>
      <c r="B26" s="4">
        <v>0</v>
      </c>
      <c r="C26" s="4"/>
      <c r="D26" s="4">
        <v>0</v>
      </c>
      <c r="E26" s="4"/>
      <c r="F26" s="4">
        <v>102080</v>
      </c>
      <c r="G26" s="4"/>
      <c r="H26" s="4">
        <v>0</v>
      </c>
      <c r="I26" s="4"/>
      <c r="J26" s="4">
        <v>0</v>
      </c>
      <c r="K26" s="4"/>
      <c r="L26" s="4">
        <f>SUM(B26:J26)</f>
        <v>102080</v>
      </c>
      <c r="N26" s="4">
        <v>0</v>
      </c>
      <c r="O26" s="4"/>
      <c r="P26" s="4">
        <f>SUM(L26:N26)</f>
        <v>102080</v>
      </c>
    </row>
    <row r="27" spans="2:16" ht="7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N27" s="4"/>
      <c r="O27" s="4"/>
      <c r="P27" s="4"/>
    </row>
    <row r="28" spans="1:16" ht="12.75" customHeight="1">
      <c r="A28" t="s">
        <v>128</v>
      </c>
      <c r="B28" s="4">
        <v>0</v>
      </c>
      <c r="C28" s="4"/>
      <c r="D28" s="4">
        <v>0</v>
      </c>
      <c r="E28" s="4"/>
      <c r="F28" s="4">
        <v>0</v>
      </c>
      <c r="G28" s="4"/>
      <c r="H28" s="4">
        <v>0</v>
      </c>
      <c r="I28" s="4"/>
      <c r="J28" s="4">
        <v>0</v>
      </c>
      <c r="K28" s="4"/>
      <c r="L28" s="4">
        <f>SUM(B28:J28)</f>
        <v>0</v>
      </c>
      <c r="N28" s="4">
        <v>-354</v>
      </c>
      <c r="O28" s="4"/>
      <c r="P28" s="4">
        <f>SUM(L28:N28)</f>
        <v>-354</v>
      </c>
    </row>
    <row r="29" spans="2:16" ht="7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N29" s="4"/>
      <c r="O29" s="4"/>
      <c r="P29" s="4"/>
    </row>
    <row r="30" spans="1:16" ht="12.75" customHeight="1">
      <c r="A30" t="s">
        <v>124</v>
      </c>
      <c r="B30" s="4">
        <v>0</v>
      </c>
      <c r="C30" s="4"/>
      <c r="D30" s="4">
        <v>0</v>
      </c>
      <c r="E30" s="4"/>
      <c r="F30" s="4">
        <v>0</v>
      </c>
      <c r="G30" s="4"/>
      <c r="H30" s="4">
        <v>0</v>
      </c>
      <c r="I30" s="4"/>
      <c r="J30" s="4">
        <v>-9322</v>
      </c>
      <c r="K30" s="4"/>
      <c r="L30" s="4">
        <f>SUM(B30:J30)</f>
        <v>-9322</v>
      </c>
      <c r="N30" s="4">
        <v>0</v>
      </c>
      <c r="O30" s="4"/>
      <c r="P30" s="4">
        <f>SUM(L30:N30)</f>
        <v>-9322</v>
      </c>
    </row>
    <row r="31" spans="1:17" ht="19.5" customHeight="1" thickBot="1">
      <c r="A31" s="1" t="s">
        <v>138</v>
      </c>
      <c r="B31" s="42">
        <f>SUM(B13:B30)</f>
        <v>431404</v>
      </c>
      <c r="C31" s="1"/>
      <c r="D31" s="42">
        <f>SUM(D13:D30)</f>
        <v>41336</v>
      </c>
      <c r="E31" s="1"/>
      <c r="F31" s="42">
        <f>SUM(F13:F30)</f>
        <v>127367</v>
      </c>
      <c r="G31" s="1"/>
      <c r="H31" s="42">
        <f>SUM(H13:H30)</f>
        <v>8000</v>
      </c>
      <c r="I31" s="1"/>
      <c r="J31" s="42">
        <f>SUM(J13:J30)</f>
        <v>229945</v>
      </c>
      <c r="K31" s="1"/>
      <c r="L31" s="42">
        <f>SUM(L13:L30)</f>
        <v>838052</v>
      </c>
      <c r="N31" s="42">
        <f>SUM(N13:N30)</f>
        <v>110486</v>
      </c>
      <c r="O31" s="4"/>
      <c r="P31" s="42">
        <f>SUM(P13:P30)</f>
        <v>948538</v>
      </c>
      <c r="Q31" s="14"/>
    </row>
    <row r="32" spans="2:16" ht="15" customHeight="1">
      <c r="B32" s="17"/>
      <c r="D32" s="17"/>
      <c r="F32" s="17"/>
      <c r="H32" s="17"/>
      <c r="J32" s="17"/>
      <c r="L32" s="17"/>
      <c r="N32" s="4"/>
      <c r="O32" s="4"/>
      <c r="P32" s="4"/>
    </row>
    <row r="33" spans="1:16" ht="19.5" customHeight="1">
      <c r="A33" t="s">
        <v>76</v>
      </c>
      <c r="N33" s="4"/>
      <c r="O33" s="4"/>
      <c r="P33" s="4"/>
    </row>
    <row r="34" spans="1:16" ht="12.75" customHeight="1">
      <c r="A34" s="34" t="s">
        <v>63</v>
      </c>
      <c r="B34" s="14">
        <v>431404</v>
      </c>
      <c r="D34" s="14">
        <v>41336</v>
      </c>
      <c r="F34" s="4">
        <v>25287</v>
      </c>
      <c r="H34" s="14">
        <v>8000</v>
      </c>
      <c r="J34" s="14">
        <v>294511</v>
      </c>
      <c r="L34" s="14">
        <f>SUM(B34:J34)</f>
        <v>800538</v>
      </c>
      <c r="N34" s="4">
        <v>232389</v>
      </c>
      <c r="O34" s="4"/>
      <c r="P34" s="4">
        <f>SUM(L34:N34)</f>
        <v>1032927</v>
      </c>
    </row>
    <row r="35" spans="1:16" ht="7.5" customHeight="1">
      <c r="A35" s="34"/>
      <c r="B35" s="14"/>
      <c r="D35" s="14"/>
      <c r="F35" s="36"/>
      <c r="H35" s="14"/>
      <c r="J35" s="14"/>
      <c r="L35" s="14"/>
      <c r="N35" s="4"/>
      <c r="O35" s="4"/>
      <c r="P35" s="4"/>
    </row>
    <row r="36" spans="1:16" ht="12.75" customHeight="1">
      <c r="A36" s="34" t="s">
        <v>118</v>
      </c>
      <c r="B36" s="16">
        <v>0</v>
      </c>
      <c r="D36" s="16">
        <v>0</v>
      </c>
      <c r="F36" s="41">
        <v>0</v>
      </c>
      <c r="H36" s="16">
        <v>0</v>
      </c>
      <c r="J36" s="7">
        <v>-30011</v>
      </c>
      <c r="L36" s="7">
        <f>SUM(B36:J36)</f>
        <v>-30011</v>
      </c>
      <c r="N36" s="7">
        <v>-32855</v>
      </c>
      <c r="O36" s="4"/>
      <c r="P36" s="7">
        <f>SUM(L36:N36)</f>
        <v>-62866</v>
      </c>
    </row>
    <row r="37" spans="1:16" ht="19.5" customHeight="1">
      <c r="A37" t="s">
        <v>99</v>
      </c>
      <c r="B37" s="14">
        <f>SUM(B34:B36)</f>
        <v>431404</v>
      </c>
      <c r="D37" s="14">
        <f>SUM(D34:D36)</f>
        <v>41336</v>
      </c>
      <c r="F37" s="14">
        <f>SUM(F34:F36)</f>
        <v>25287</v>
      </c>
      <c r="H37" s="14">
        <f>SUM(H34:H36)</f>
        <v>8000</v>
      </c>
      <c r="J37" s="14">
        <f>SUM(J34:J36)</f>
        <v>264500</v>
      </c>
      <c r="L37" s="14">
        <f>SUM(L34:L36)</f>
        <v>770527</v>
      </c>
      <c r="N37" s="14">
        <f>SUM(N34:N36)</f>
        <v>199534</v>
      </c>
      <c r="O37" s="4"/>
      <c r="P37" s="14">
        <f>SUM(P34:P36)</f>
        <v>970061</v>
      </c>
    </row>
    <row r="38" spans="1:16" ht="7.5" customHeight="1">
      <c r="A38" t="s">
        <v>51</v>
      </c>
      <c r="B38" s="14"/>
      <c r="D38" s="14"/>
      <c r="F38" s="36"/>
      <c r="H38" s="14"/>
      <c r="J38" s="14"/>
      <c r="L38" s="14"/>
      <c r="N38" s="4"/>
      <c r="O38" s="4"/>
      <c r="P38" s="4"/>
    </row>
    <row r="39" spans="1:16" ht="12.75" customHeight="1">
      <c r="A39" t="s">
        <v>149</v>
      </c>
      <c r="B39" s="14">
        <v>0</v>
      </c>
      <c r="D39" s="14">
        <v>0</v>
      </c>
      <c r="F39" s="36">
        <v>0</v>
      </c>
      <c r="H39" s="14">
        <v>0</v>
      </c>
      <c r="J39" s="4">
        <f>Income!F37</f>
        <v>-48761</v>
      </c>
      <c r="L39" s="4">
        <f>SUM(B39:J39)</f>
        <v>-48761</v>
      </c>
      <c r="N39" s="4">
        <f>Income!F38</f>
        <v>-74414</v>
      </c>
      <c r="O39" s="4"/>
      <c r="P39" s="33">
        <f>SUM(L39:N39)</f>
        <v>-123175</v>
      </c>
    </row>
    <row r="40" spans="2:16" ht="7.5" customHeight="1">
      <c r="B40" s="14"/>
      <c r="D40" s="14"/>
      <c r="F40" s="36"/>
      <c r="H40" s="14"/>
      <c r="J40" s="4"/>
      <c r="L40" s="4"/>
      <c r="N40" s="4"/>
      <c r="O40" s="4"/>
      <c r="P40" s="33"/>
    </row>
    <row r="41" spans="1:16" ht="12.75" customHeight="1">
      <c r="A41" t="s">
        <v>85</v>
      </c>
      <c r="B41" s="4">
        <v>0</v>
      </c>
      <c r="C41" s="4"/>
      <c r="D41" s="4">
        <v>0</v>
      </c>
      <c r="E41" s="4"/>
      <c r="F41" s="4">
        <v>0</v>
      </c>
      <c r="G41" s="4"/>
      <c r="H41" s="4">
        <v>0</v>
      </c>
      <c r="I41" s="4"/>
      <c r="J41" s="4">
        <v>0</v>
      </c>
      <c r="K41" s="4"/>
      <c r="L41" s="4">
        <f>SUM(B41:J41)</f>
        <v>0</v>
      </c>
      <c r="N41" s="4">
        <v>-1822</v>
      </c>
      <c r="O41" s="4"/>
      <c r="P41" s="4">
        <f>SUM(L41:N41)</f>
        <v>-1822</v>
      </c>
    </row>
    <row r="42" spans="1:16" ht="7.5" customHeight="1">
      <c r="A42" t="s">
        <v>51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14"/>
      <c r="N42" s="4"/>
      <c r="O42" s="4"/>
      <c r="P42" s="4"/>
    </row>
    <row r="43" spans="1:16" ht="12.75" customHeight="1">
      <c r="A43" t="s">
        <v>117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/>
      <c r="H43" s="4">
        <v>0</v>
      </c>
      <c r="I43" s="4"/>
      <c r="J43" s="4">
        <v>0</v>
      </c>
      <c r="K43" s="4"/>
      <c r="L43" s="4">
        <f>SUM(B43:J43)</f>
        <v>0</v>
      </c>
      <c r="N43" s="4">
        <v>5</v>
      </c>
      <c r="O43" s="4"/>
      <c r="P43" s="4">
        <f>SUM(L43:N43)</f>
        <v>5</v>
      </c>
    </row>
    <row r="44" spans="2:16" ht="7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</row>
    <row r="45" spans="1:16" ht="12.75" customHeight="1">
      <c r="A45" t="s">
        <v>128</v>
      </c>
      <c r="B45" s="4">
        <v>0</v>
      </c>
      <c r="C45" s="4"/>
      <c r="D45" s="4">
        <v>0</v>
      </c>
      <c r="E45" s="4"/>
      <c r="F45" s="4">
        <v>0</v>
      </c>
      <c r="G45" s="4"/>
      <c r="H45" s="4">
        <v>0</v>
      </c>
      <c r="I45" s="4"/>
      <c r="J45" s="4">
        <v>0</v>
      </c>
      <c r="K45" s="4"/>
      <c r="L45" s="4">
        <v>0</v>
      </c>
      <c r="N45" s="4">
        <v>-127</v>
      </c>
      <c r="O45" s="4"/>
      <c r="P45" s="4">
        <f>SUM(L45:N45)</f>
        <v>-127</v>
      </c>
    </row>
    <row r="46" spans="2:16" ht="7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N46" s="4"/>
      <c r="O46" s="4"/>
      <c r="P46" s="4"/>
    </row>
    <row r="47" spans="1:16" ht="12.75" customHeight="1">
      <c r="A47" t="s">
        <v>129</v>
      </c>
      <c r="B47" s="14">
        <v>0</v>
      </c>
      <c r="D47" s="14">
        <v>0</v>
      </c>
      <c r="F47" s="36">
        <v>0</v>
      </c>
      <c r="H47" s="14">
        <v>0</v>
      </c>
      <c r="J47" s="4">
        <v>-6212</v>
      </c>
      <c r="L47" s="4">
        <f>SUM(B47:J47)</f>
        <v>-6212</v>
      </c>
      <c r="N47" s="4">
        <v>0</v>
      </c>
      <c r="O47" s="4"/>
      <c r="P47" s="33">
        <f>SUM(L47:N47)</f>
        <v>-6212</v>
      </c>
    </row>
    <row r="48" spans="1:16" ht="19.5" customHeight="1" thickBot="1">
      <c r="A48" t="s">
        <v>139</v>
      </c>
      <c r="B48" s="43">
        <f>SUM(B37:B47)</f>
        <v>431404</v>
      </c>
      <c r="C48" s="13"/>
      <c r="D48" s="43">
        <f>SUM(D37:D47)</f>
        <v>41336</v>
      </c>
      <c r="E48" s="13"/>
      <c r="F48" s="43">
        <f>SUM(F37:F47)</f>
        <v>25287</v>
      </c>
      <c r="G48" s="13"/>
      <c r="H48" s="43">
        <f>SUM(H37:H47)</f>
        <v>8000</v>
      </c>
      <c r="I48" s="13"/>
      <c r="J48" s="43">
        <f>SUM(J37:J47)</f>
        <v>209527</v>
      </c>
      <c r="K48" s="13"/>
      <c r="L48" s="43">
        <f>SUM(L37:L47)</f>
        <v>715554</v>
      </c>
      <c r="N48" s="43">
        <f>SUM(N37:N47)</f>
        <v>123176</v>
      </c>
      <c r="O48" s="4"/>
      <c r="P48" s="43">
        <f>SUM(P37:P47)</f>
        <v>838730</v>
      </c>
    </row>
    <row r="49" spans="1:16" ht="13.5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1" ht="12.75">
      <c r="A51" t="s">
        <v>81</v>
      </c>
    </row>
    <row r="52" ht="12.75">
      <c r="A52" s="34" t="s">
        <v>100</v>
      </c>
    </row>
    <row r="53" ht="12.75">
      <c r="A53" t="s">
        <v>51</v>
      </c>
    </row>
    <row r="54" ht="12.75">
      <c r="D54" s="50" t="s">
        <v>82</v>
      </c>
    </row>
    <row r="55" ht="12.75">
      <c r="A55" s="37" t="s">
        <v>172</v>
      </c>
    </row>
    <row r="56" ht="12.75">
      <c r="A56" s="39" t="s">
        <v>169</v>
      </c>
    </row>
    <row r="57" ht="12.75">
      <c r="A57" s="37" t="s">
        <v>51</v>
      </c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</sheetData>
  <mergeCells count="1">
    <mergeCell ref="D9:H9"/>
  </mergeCells>
  <printOptions/>
  <pageMargins left="1" right="0.25" top="0.5" bottom="0.25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A15" sqref="A15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" customHeight="1">
      <c r="A1" s="11" t="s">
        <v>0</v>
      </c>
    </row>
    <row r="2" ht="15" customHeight="1">
      <c r="A2" s="11" t="s">
        <v>1</v>
      </c>
    </row>
    <row r="3" ht="12.75" customHeight="1">
      <c r="A3" s="11"/>
    </row>
    <row r="4" spans="1:4" ht="15" customHeight="1">
      <c r="A4" s="11" t="s">
        <v>59</v>
      </c>
      <c r="D4" t="s">
        <v>51</v>
      </c>
    </row>
    <row r="5" ht="15" customHeight="1">
      <c r="A5" s="11" t="s">
        <v>147</v>
      </c>
    </row>
    <row r="6" spans="1:6" ht="12.75" customHeight="1">
      <c r="A6" s="11"/>
      <c r="F6" s="12"/>
    </row>
    <row r="7" spans="4:6" ht="12.75">
      <c r="D7" s="48" t="s">
        <v>145</v>
      </c>
      <c r="F7" s="48" t="s">
        <v>146</v>
      </c>
    </row>
    <row r="8" spans="3:6" ht="12.75">
      <c r="C8" s="19" t="s">
        <v>51</v>
      </c>
      <c r="D8" s="12" t="s">
        <v>4</v>
      </c>
      <c r="F8" s="12" t="s">
        <v>4</v>
      </c>
    </row>
    <row r="9" ht="15.75">
      <c r="A9" s="11" t="s">
        <v>119</v>
      </c>
    </row>
    <row r="10" spans="1:6" ht="12.75">
      <c r="A10" t="s">
        <v>165</v>
      </c>
      <c r="D10" s="23">
        <v>17874</v>
      </c>
      <c r="F10" s="4">
        <f>Income!F39</f>
        <v>-123175</v>
      </c>
    </row>
    <row r="11" ht="12.75" customHeight="1">
      <c r="F11" s="4"/>
    </row>
    <row r="12" spans="1:6" ht="12.75">
      <c r="A12" t="s">
        <v>61</v>
      </c>
      <c r="D12" s="24">
        <v>-18164</v>
      </c>
      <c r="F12" s="4">
        <v>88053</v>
      </c>
    </row>
    <row r="13" spans="1:6" ht="12.75">
      <c r="A13" t="s">
        <v>62</v>
      </c>
      <c r="D13" s="30">
        <v>67883</v>
      </c>
      <c r="F13" s="7">
        <v>28072</v>
      </c>
    </row>
    <row r="14" spans="1:6" ht="15" customHeight="1">
      <c r="A14" t="s">
        <v>115</v>
      </c>
      <c r="D14" s="24">
        <f>SUM(D10:D13)</f>
        <v>67593</v>
      </c>
      <c r="F14" s="24">
        <f>SUM(F10:F13)</f>
        <v>-7050</v>
      </c>
    </row>
    <row r="15" ht="12.75">
      <c r="F15" s="4"/>
    </row>
    <row r="16" spans="1:6" ht="12.75">
      <c r="A16" t="s">
        <v>33</v>
      </c>
      <c r="F16" s="4"/>
    </row>
    <row r="17" spans="1:6" ht="12.75">
      <c r="A17" t="s">
        <v>34</v>
      </c>
      <c r="D17" s="23">
        <f>128526+1</f>
        <v>128527</v>
      </c>
      <c r="F17" s="4">
        <v>121638</v>
      </c>
    </row>
    <row r="18" spans="1:6" ht="12.75">
      <c r="A18" t="s">
        <v>35</v>
      </c>
      <c r="D18" s="30">
        <v>-62287</v>
      </c>
      <c r="F18" s="7">
        <v>-128313</v>
      </c>
    </row>
    <row r="19" spans="1:6" ht="15" customHeight="1">
      <c r="A19" t="s">
        <v>132</v>
      </c>
      <c r="D19" s="24">
        <f>SUM(D14:D18)</f>
        <v>133833</v>
      </c>
      <c r="F19" s="24">
        <f>SUM(F14:F18)</f>
        <v>-13725</v>
      </c>
    </row>
    <row r="20" spans="4:6" ht="12.75">
      <c r="D20" s="24"/>
      <c r="F20" s="4"/>
    </row>
    <row r="21" spans="1:6" ht="12.75">
      <c r="A21" t="s">
        <v>36</v>
      </c>
      <c r="D21" s="24">
        <v>-26874</v>
      </c>
      <c r="F21" s="4">
        <v>-8273</v>
      </c>
    </row>
    <row r="22" spans="1:6" ht="12.75">
      <c r="A22" t="s">
        <v>130</v>
      </c>
      <c r="D22" s="24">
        <v>251</v>
      </c>
      <c r="F22" s="4">
        <v>62</v>
      </c>
    </row>
    <row r="23" spans="1:6" ht="12.75">
      <c r="A23" t="s">
        <v>37</v>
      </c>
      <c r="D23" s="4">
        <v>-5252</v>
      </c>
      <c r="F23" s="24">
        <v>-294</v>
      </c>
    </row>
    <row r="24" spans="1:6" ht="15" customHeight="1">
      <c r="A24" s="31" t="s">
        <v>132</v>
      </c>
      <c r="B24" s="2"/>
      <c r="C24" s="2"/>
      <c r="D24" s="25">
        <f>SUM(D19:D23)</f>
        <v>101958</v>
      </c>
      <c r="F24" s="25">
        <f>SUM(F19:F23)</f>
        <v>-22230</v>
      </c>
    </row>
    <row r="25" ht="12.75">
      <c r="F25" s="4"/>
    </row>
    <row r="26" spans="1:6" ht="15.75">
      <c r="A26" s="11" t="s">
        <v>120</v>
      </c>
      <c r="F26" s="4"/>
    </row>
    <row r="27" spans="1:6" ht="12.75">
      <c r="A27" t="s">
        <v>38</v>
      </c>
      <c r="D27" s="24">
        <v>18952</v>
      </c>
      <c r="F27" s="4">
        <v>17913</v>
      </c>
    </row>
    <row r="28" spans="1:6" ht="12.75">
      <c r="A28" t="s">
        <v>39</v>
      </c>
      <c r="D28" s="24">
        <v>4247</v>
      </c>
      <c r="E28" t="s">
        <v>51</v>
      </c>
      <c r="F28" s="4">
        <v>647</v>
      </c>
    </row>
    <row r="29" spans="1:6" ht="12.75">
      <c r="A29" t="s">
        <v>74</v>
      </c>
      <c r="D29" s="24">
        <v>-4212</v>
      </c>
      <c r="F29" s="4">
        <v>-6538</v>
      </c>
    </row>
    <row r="30" spans="1:6" ht="12.75" hidden="1">
      <c r="A30" t="s">
        <v>40</v>
      </c>
      <c r="D30" s="24">
        <v>0</v>
      </c>
      <c r="F30" s="24">
        <v>0</v>
      </c>
    </row>
    <row r="31" spans="1:6" ht="12.75" hidden="1">
      <c r="A31" t="s">
        <v>17</v>
      </c>
      <c r="D31" s="24">
        <v>0</v>
      </c>
      <c r="F31" s="24">
        <v>0</v>
      </c>
    </row>
    <row r="32" spans="1:6" ht="12.75">
      <c r="A32" t="s">
        <v>127</v>
      </c>
      <c r="D32" s="24">
        <v>191</v>
      </c>
      <c r="F32" s="24">
        <v>1878</v>
      </c>
    </row>
    <row r="33" spans="1:6" ht="12.75">
      <c r="A33" t="s">
        <v>151</v>
      </c>
      <c r="D33" s="36">
        <v>0</v>
      </c>
      <c r="F33" s="24">
        <v>4900</v>
      </c>
    </row>
    <row r="34" spans="1:6" ht="12.75">
      <c r="A34" t="s">
        <v>133</v>
      </c>
      <c r="D34" s="24">
        <v>-4889</v>
      </c>
      <c r="F34" s="4">
        <v>-20000</v>
      </c>
    </row>
    <row r="35" spans="1:6" ht="12.75">
      <c r="A35" t="s">
        <v>131</v>
      </c>
      <c r="D35" s="36">
        <v>0</v>
      </c>
      <c r="F35" s="24">
        <v>-1409</v>
      </c>
    </row>
    <row r="36" spans="1:6" ht="12.75">
      <c r="A36" t="s">
        <v>41</v>
      </c>
      <c r="D36" s="24">
        <v>9000</v>
      </c>
      <c r="F36" s="4">
        <v>9000</v>
      </c>
    </row>
    <row r="37" spans="1:6" ht="12.75">
      <c r="A37" t="s">
        <v>125</v>
      </c>
      <c r="D37" s="24">
        <v>-330769</v>
      </c>
      <c r="F37" s="36">
        <v>0</v>
      </c>
    </row>
    <row r="38" spans="1:6" ht="12.75">
      <c r="A38" t="s">
        <v>85</v>
      </c>
      <c r="D38" s="4">
        <v>-1457</v>
      </c>
      <c r="F38" s="4">
        <v>790</v>
      </c>
    </row>
    <row r="39" spans="1:6" ht="15" customHeight="1">
      <c r="A39" s="31" t="s">
        <v>134</v>
      </c>
      <c r="B39" s="2"/>
      <c r="C39" s="2"/>
      <c r="D39" s="25">
        <f>SUM(D27:D38)</f>
        <v>-308937</v>
      </c>
      <c r="F39" s="25">
        <f>SUM(F27:F38)</f>
        <v>7181</v>
      </c>
    </row>
    <row r="40" ht="12.75">
      <c r="F40" s="4"/>
    </row>
    <row r="41" spans="1:6" ht="15.75">
      <c r="A41" s="11" t="s">
        <v>121</v>
      </c>
      <c r="F41" s="4"/>
    </row>
    <row r="42" spans="1:6" ht="12.75">
      <c r="A42" t="s">
        <v>152</v>
      </c>
      <c r="D42" s="4">
        <v>-9318</v>
      </c>
      <c r="F42" s="4">
        <v>-6212</v>
      </c>
    </row>
    <row r="43" spans="1:6" ht="12.75">
      <c r="A43" t="s">
        <v>42</v>
      </c>
      <c r="D43" s="24">
        <v>-79583</v>
      </c>
      <c r="F43" s="4">
        <v>-37719</v>
      </c>
    </row>
    <row r="44" spans="1:6" ht="12.75">
      <c r="A44" t="s">
        <v>44</v>
      </c>
      <c r="D44" s="24">
        <v>-215332</v>
      </c>
      <c r="F44" s="4">
        <v>-105545</v>
      </c>
    </row>
    <row r="45" spans="1:6" ht="12.75">
      <c r="A45" t="s">
        <v>43</v>
      </c>
      <c r="D45" s="24">
        <v>769401</v>
      </c>
      <c r="F45" s="4">
        <v>182200</v>
      </c>
    </row>
    <row r="46" spans="1:6" ht="12.75">
      <c r="A46" t="s">
        <v>153</v>
      </c>
      <c r="D46" s="4">
        <v>0</v>
      </c>
      <c r="F46" s="24">
        <v>369</v>
      </c>
    </row>
    <row r="47" spans="1:6" ht="15" customHeight="1">
      <c r="A47" s="31" t="s">
        <v>166</v>
      </c>
      <c r="B47" s="2"/>
      <c r="C47" s="2"/>
      <c r="D47" s="26">
        <f>SUM(D42:D46)</f>
        <v>465168</v>
      </c>
      <c r="F47" s="26">
        <f>SUM(F42:F46)</f>
        <v>33093</v>
      </c>
    </row>
    <row r="48" ht="12.75">
      <c r="F48" s="4"/>
    </row>
    <row r="49" spans="1:6" ht="12.75">
      <c r="A49" t="s">
        <v>167</v>
      </c>
      <c r="D49" s="24">
        <f>+D24+D39+D47</f>
        <v>258189</v>
      </c>
      <c r="F49" s="24">
        <f>+F24+F39+F47</f>
        <v>18044</v>
      </c>
    </row>
    <row r="50" ht="12.75">
      <c r="F50" s="4"/>
    </row>
    <row r="51" spans="1:6" ht="12.75">
      <c r="A51" t="s">
        <v>45</v>
      </c>
      <c r="D51" s="24">
        <v>-44497</v>
      </c>
      <c r="F51" s="4">
        <v>-62541</v>
      </c>
    </row>
    <row r="52" spans="1:6" ht="15" customHeight="1" thickBot="1">
      <c r="A52" s="2" t="s">
        <v>144</v>
      </c>
      <c r="B52" s="2"/>
      <c r="C52" s="2"/>
      <c r="D52" s="29">
        <f>SUM(D49:D51)</f>
        <v>213692</v>
      </c>
      <c r="F52" s="29">
        <f>SUM(F49:F51)</f>
        <v>-44497</v>
      </c>
    </row>
    <row r="53" ht="13.5" thickTop="1">
      <c r="F53" s="4"/>
    </row>
    <row r="54" spans="1:6" ht="12.75">
      <c r="A54" t="s">
        <v>46</v>
      </c>
      <c r="F54" s="4"/>
    </row>
    <row r="55" spans="4:6" ht="12.75">
      <c r="D55" s="27" t="s">
        <v>47</v>
      </c>
      <c r="F55" s="27" t="s">
        <v>47</v>
      </c>
    </row>
    <row r="56" spans="4:6" ht="12.75">
      <c r="D56" s="28" t="s">
        <v>145</v>
      </c>
      <c r="F56" s="28" t="s">
        <v>146</v>
      </c>
    </row>
    <row r="57" spans="1:6" ht="15" customHeight="1">
      <c r="A57" t="s">
        <v>48</v>
      </c>
      <c r="D57" s="24">
        <v>30797</v>
      </c>
      <c r="F57" s="4">
        <v>24116</v>
      </c>
    </row>
    <row r="58" spans="1:6" ht="12.75">
      <c r="A58" t="s">
        <v>49</v>
      </c>
      <c r="D58" s="24">
        <v>218351</v>
      </c>
      <c r="F58" s="4">
        <v>8080</v>
      </c>
    </row>
    <row r="59" spans="1:6" ht="12.75">
      <c r="A59" t="s">
        <v>126</v>
      </c>
      <c r="D59" s="24">
        <v>19526</v>
      </c>
      <c r="F59" s="36">
        <v>0</v>
      </c>
    </row>
    <row r="60" spans="1:6" ht="12.75">
      <c r="A60" t="s">
        <v>50</v>
      </c>
      <c r="D60" s="24">
        <v>-54982</v>
      </c>
      <c r="F60" s="4">
        <v>-76693</v>
      </c>
    </row>
    <row r="61" spans="4:7" ht="15" customHeight="1" thickBot="1">
      <c r="D61" s="29">
        <f>SUM(D57:D60)</f>
        <v>213692</v>
      </c>
      <c r="F61" s="29">
        <f>SUM(F57:F60)</f>
        <v>-44497</v>
      </c>
      <c r="G61" s="24"/>
    </row>
    <row r="62" spans="4:6" ht="13.5" thickTop="1">
      <c r="D62" s="36"/>
      <c r="F62" s="36"/>
    </row>
    <row r="63" ht="12.75">
      <c r="A63" t="s">
        <v>83</v>
      </c>
    </row>
    <row r="64" ht="12.75">
      <c r="A64" t="s">
        <v>113</v>
      </c>
    </row>
    <row r="65" ht="12.75">
      <c r="A65" t="s">
        <v>79</v>
      </c>
    </row>
    <row r="67" spans="1:3" ht="12.75">
      <c r="A67" s="37" t="s">
        <v>51</v>
      </c>
      <c r="B67" s="34" t="s">
        <v>55</v>
      </c>
      <c r="C67" s="34"/>
    </row>
    <row r="68" ht="12.75">
      <c r="A68" s="37" t="s">
        <v>173</v>
      </c>
    </row>
    <row r="69" ht="12.75">
      <c r="A69" s="39" t="s">
        <v>169</v>
      </c>
    </row>
    <row r="71" spans="4:6" ht="12.75">
      <c r="D71" s="24">
        <f>D52-D61</f>
        <v>0</v>
      </c>
      <c r="F71" s="24">
        <f>F52-F61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Hashimah Md Isa</cp:lastModifiedBy>
  <cp:lastPrinted>2007-02-27T13:03:42Z</cp:lastPrinted>
  <dcterms:created xsi:type="dcterms:W3CDTF">2003-08-15T04:16:24Z</dcterms:created>
  <dcterms:modified xsi:type="dcterms:W3CDTF">2007-02-28T08:46:25Z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